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6" windowWidth="21132" windowHeight="8736" activeTab="1"/>
  </bookViews>
  <sheets>
    <sheet name="KW-Meth." sheetId="1" r:id="rId1"/>
    <sheet name="Re-Inv." sheetId="2" r:id="rId2"/>
    <sheet name="Int. Zinsfuß" sheetId="3" r:id="rId3"/>
  </sheets>
  <calcPr calcId="125725"/>
</workbook>
</file>

<file path=xl/calcChain.xml><?xml version="1.0" encoding="utf-8"?>
<calcChain xmlns="http://schemas.openxmlformats.org/spreadsheetml/2006/main">
  <c r="F38" i="3"/>
  <c r="G10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F35"/>
  <c r="F32" i="1"/>
  <c r="E32" i="2"/>
  <c r="E33"/>
  <c r="E35" s="1"/>
  <c r="C35" i="3"/>
  <c r="C38" s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K9" i="2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8"/>
  <c r="K7"/>
  <c r="I8" s="1"/>
  <c r="J15"/>
  <c r="H18"/>
  <c r="B33"/>
  <c r="C37"/>
  <c r="C38" s="1"/>
  <c r="C33"/>
  <c r="C35" s="1"/>
  <c r="B32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F31" i="1"/>
  <c r="F30"/>
  <c r="F29"/>
  <c r="G29" s="1"/>
  <c r="H29" s="1"/>
  <c r="F28"/>
  <c r="F27"/>
  <c r="F26"/>
  <c r="F25"/>
  <c r="G25" s="1"/>
  <c r="H25" s="1"/>
  <c r="F24"/>
  <c r="F23"/>
  <c r="F22"/>
  <c r="F21"/>
  <c r="G21" s="1"/>
  <c r="H21" s="1"/>
  <c r="F20"/>
  <c r="F19"/>
  <c r="F18"/>
  <c r="F17"/>
  <c r="G17" s="1"/>
  <c r="H17" s="1"/>
  <c r="F16"/>
  <c r="F15"/>
  <c r="F14"/>
  <c r="F13"/>
  <c r="G13" s="1"/>
  <c r="H13" s="1"/>
  <c r="F12"/>
  <c r="F11"/>
  <c r="F10"/>
  <c r="F9"/>
  <c r="G9" s="1"/>
  <c r="H9" s="1"/>
  <c r="F8"/>
  <c r="F7"/>
  <c r="G7" s="1"/>
  <c r="H7" s="1"/>
  <c r="G32"/>
  <c r="H32" s="1"/>
  <c r="G31"/>
  <c r="H31" s="1"/>
  <c r="G30"/>
  <c r="H30" s="1"/>
  <c r="G28"/>
  <c r="H28" s="1"/>
  <c r="G27"/>
  <c r="H27" s="1"/>
  <c r="G26"/>
  <c r="H26" s="1"/>
  <c r="G24"/>
  <c r="H24" s="1"/>
  <c r="G23"/>
  <c r="H23" s="1"/>
  <c r="G22"/>
  <c r="H22" s="1"/>
  <c r="G20"/>
  <c r="H20" s="1"/>
  <c r="G19"/>
  <c r="H19" s="1"/>
  <c r="G18"/>
  <c r="H18" s="1"/>
  <c r="G16"/>
  <c r="H16" s="1"/>
  <c r="G15"/>
  <c r="H15" s="1"/>
  <c r="G14"/>
  <c r="H14" s="1"/>
  <c r="G12"/>
  <c r="H12" s="1"/>
  <c r="G11"/>
  <c r="H11" s="1"/>
  <c r="G10"/>
  <c r="H10" s="1"/>
  <c r="G8"/>
  <c r="H8" s="1"/>
  <c r="C32"/>
  <c r="C33" s="1"/>
  <c r="B32"/>
  <c r="B33" s="1"/>
  <c r="F4" i="3" l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8" s="1"/>
  <c r="C4"/>
  <c r="F32" i="2"/>
  <c r="F33" s="1"/>
  <c r="F36" i="3"/>
  <c r="C36"/>
  <c r="I9" i="2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5" s="1"/>
  <c r="G7"/>
  <c r="B35"/>
  <c r="D32" i="1"/>
  <c r="D33" s="1"/>
  <c r="H33"/>
  <c r="F33"/>
  <c r="G33"/>
  <c r="F35" i="2" l="1"/>
  <c r="K32"/>
  <c r="K35" s="1"/>
  <c r="G8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I7"/>
</calcChain>
</file>

<file path=xl/sharedStrings.xml><?xml version="1.0" encoding="utf-8"?>
<sst xmlns="http://schemas.openxmlformats.org/spreadsheetml/2006/main" count="30" uniqueCount="14">
  <si>
    <t>Alter- nativ Zins</t>
  </si>
  <si>
    <t>Scam % /Wo.</t>
  </si>
  <si>
    <t>Rück-lauf Akk.</t>
  </si>
  <si>
    <t>Wo-che</t>
  </si>
  <si>
    <t>Über-</t>
  </si>
  <si>
    <t>schuss</t>
  </si>
  <si>
    <t>Kapital Fluss</t>
  </si>
  <si>
    <t>Kapitalwertmethode</t>
  </si>
  <si>
    <t>Reinvestition zum Alternativzins</t>
  </si>
  <si>
    <t>Rückl.</t>
  </si>
  <si>
    <t>IZ</t>
  </si>
  <si>
    <t>Interner Zinsfuß (IZ = Wiederanlage zum gleichen %)</t>
  </si>
  <si>
    <t>Datum</t>
  </si>
  <si>
    <t>Re-Invest</t>
  </si>
</sst>
</file>

<file path=xl/styles.xml><?xml version="1.0" encoding="utf-8"?>
<styleSheet xmlns="http://schemas.openxmlformats.org/spreadsheetml/2006/main">
  <numFmts count="1">
    <numFmt numFmtId="167" formatCode="d/m/yy;@"/>
  </numFmts>
  <fonts count="9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9" fontId="0" fillId="0" borderId="0" xfId="1" applyFont="1"/>
    <xf numFmtId="3" fontId="0" fillId="0" borderId="0" xfId="0" applyNumberFormat="1" applyAlignment="1">
      <alignment horizontal="center" vertical="center" wrapText="1"/>
    </xf>
    <xf numFmtId="3" fontId="7" fillId="0" borderId="0" xfId="0" applyNumberFormat="1" applyFont="1" applyAlignment="1"/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Border="1"/>
    <xf numFmtId="9" fontId="1" fillId="0" borderId="0" xfId="1" applyNumberFormat="1" applyFont="1" applyBorder="1"/>
    <xf numFmtId="9" fontId="0" fillId="0" borderId="0" xfId="1" applyNumberFormat="1" applyFont="1"/>
    <xf numFmtId="3" fontId="0" fillId="0" borderId="0" xfId="0" applyNumberFormat="1" applyFill="1"/>
    <xf numFmtId="3" fontId="5" fillId="0" borderId="0" xfId="0" applyNumberFormat="1" applyFont="1" applyFill="1"/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9" fontId="0" fillId="0" borderId="0" xfId="1" applyFont="1" applyFill="1"/>
    <xf numFmtId="3" fontId="0" fillId="0" borderId="1" xfId="0" applyNumberFormat="1" applyFill="1" applyBorder="1"/>
    <xf numFmtId="3" fontId="5" fillId="0" borderId="1" xfId="0" applyNumberFormat="1" applyFont="1" applyFill="1" applyBorder="1"/>
    <xf numFmtId="9" fontId="0" fillId="0" borderId="0" xfId="1" applyNumberFormat="1" applyFont="1" applyFill="1"/>
    <xf numFmtId="3" fontId="4" fillId="0" borderId="0" xfId="0" applyNumberFormat="1" applyFont="1" applyFill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0" fontId="2" fillId="0" borderId="0" xfId="1" applyNumberFormat="1" applyFont="1"/>
    <xf numFmtId="3" fontId="7" fillId="0" borderId="0" xfId="0" applyNumberFormat="1" applyFont="1" applyAlignment="1">
      <alignment vertical="center"/>
    </xf>
    <xf numFmtId="167" fontId="0" fillId="0" borderId="0" xfId="0" applyNumberForma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6" fillId="0" borderId="0" xfId="0" applyNumberFormat="1" applyFont="1" applyFill="1" applyAlignment="1">
      <alignment horizontal="center" vertical="center" wrapText="1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/>
    <xf numFmtId="3" fontId="0" fillId="0" borderId="3" xfId="0" applyNumberFormat="1" applyBorder="1" applyAlignment="1">
      <alignment horizontal="center" vertical="center" wrapText="1"/>
    </xf>
    <xf numFmtId="9" fontId="0" fillId="0" borderId="2" xfId="1" applyFont="1" applyBorder="1"/>
    <xf numFmtId="3" fontId="0" fillId="0" borderId="3" xfId="0" applyNumberFormat="1" applyBorder="1"/>
    <xf numFmtId="3" fontId="8" fillId="0" borderId="0" xfId="0" applyNumberFormat="1" applyFont="1" applyAlignment="1"/>
    <xf numFmtId="3" fontId="3" fillId="0" borderId="0" xfId="0" applyNumberFormat="1" applyFont="1"/>
    <xf numFmtId="3" fontId="8" fillId="0" borderId="0" xfId="0" applyNumberFormat="1" applyFont="1"/>
    <xf numFmtId="3" fontId="8" fillId="0" borderId="1" xfId="0" applyNumberFormat="1" applyFont="1" applyBorder="1"/>
    <xf numFmtId="3" fontId="8" fillId="2" borderId="0" xfId="0" applyNumberFormat="1" applyFont="1" applyFill="1"/>
    <xf numFmtId="9" fontId="2" fillId="0" borderId="0" xfId="1" applyFont="1"/>
    <xf numFmtId="9" fontId="2" fillId="0" borderId="2" xfId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opLeftCell="A4" zoomScale="80" zoomScaleNormal="80" workbookViewId="0">
      <selection activeCell="J13" sqref="J13"/>
    </sheetView>
  </sheetViews>
  <sheetFormatPr baseColWidth="10" defaultRowHeight="15"/>
  <cols>
    <col min="1" max="1" width="6.26953125" style="1" bestFit="1" customWidth="1"/>
    <col min="2" max="2" width="6.54296875" style="2" customWidth="1"/>
    <col min="3" max="4" width="5.453125" style="2" customWidth="1"/>
    <col min="5" max="5" width="4.36328125" style="2" customWidth="1"/>
    <col min="6" max="6" width="8.81640625" style="2" customWidth="1"/>
    <col min="7" max="8" width="5.7265625" style="2" customWidth="1"/>
    <col min="9" max="16384" width="10.90625" style="2"/>
  </cols>
  <sheetData>
    <row r="1" spans="1:8" s="7" customFormat="1" ht="21">
      <c r="A1" s="7" t="s">
        <v>7</v>
      </c>
    </row>
    <row r="2" spans="1:8" ht="26.4" customHeight="1"/>
    <row r="3" spans="1:8" s="6" customFormat="1" ht="45">
      <c r="A3" s="8" t="s">
        <v>3</v>
      </c>
      <c r="B3" s="8" t="s">
        <v>6</v>
      </c>
      <c r="C3" s="8" t="s">
        <v>0</v>
      </c>
      <c r="D3" s="8" t="s">
        <v>1</v>
      </c>
      <c r="E3" s="8"/>
      <c r="F3" s="35"/>
      <c r="G3" s="8" t="s">
        <v>0</v>
      </c>
      <c r="H3" s="8" t="s">
        <v>1</v>
      </c>
    </row>
    <row r="4" spans="1:8">
      <c r="B4" s="5">
        <v>4</v>
      </c>
      <c r="C4" s="5">
        <v>0.06</v>
      </c>
      <c r="D4" s="5">
        <v>0.02</v>
      </c>
      <c r="E4" s="5"/>
      <c r="F4" s="36">
        <v>0.09</v>
      </c>
      <c r="G4" s="5">
        <v>0.06</v>
      </c>
      <c r="H4" s="5">
        <v>0.02</v>
      </c>
    </row>
    <row r="5" spans="1:8">
      <c r="F5" s="34"/>
    </row>
    <row r="6" spans="1:8">
      <c r="A6" s="3">
        <v>0</v>
      </c>
      <c r="B6" s="4">
        <v>-1000</v>
      </c>
      <c r="C6" s="4"/>
      <c r="D6" s="4"/>
      <c r="E6" s="4"/>
      <c r="F6" s="37">
        <v>-1000</v>
      </c>
      <c r="G6" s="4"/>
      <c r="H6" s="4"/>
    </row>
    <row r="7" spans="1:8">
      <c r="A7" s="1">
        <v>1</v>
      </c>
      <c r="F7" s="34">
        <f>-F$6*F$4</f>
        <v>90</v>
      </c>
      <c r="G7" s="2">
        <f>F7/(1+G$4)^$A7</f>
        <v>84.905660377358487</v>
      </c>
      <c r="H7" s="2">
        <f>G7/(1+H$4)^$A7</f>
        <v>83.240843507214208</v>
      </c>
    </row>
    <row r="8" spans="1:8">
      <c r="A8" s="1">
        <v>2</v>
      </c>
      <c r="F8" s="34">
        <f t="shared" ref="F8:F32" si="0">-F$6*F$4</f>
        <v>90</v>
      </c>
      <c r="G8" s="2">
        <f t="shared" ref="G8:H8" si="1">F8/(1+G$4)^$A8</f>
        <v>80.099679601281579</v>
      </c>
      <c r="H8" s="2">
        <f t="shared" si="1"/>
        <v>76.98931141991693</v>
      </c>
    </row>
    <row r="9" spans="1:8">
      <c r="A9" s="1">
        <v>3</v>
      </c>
      <c r="F9" s="34">
        <f t="shared" si="0"/>
        <v>90</v>
      </c>
      <c r="G9" s="2">
        <f t="shared" ref="G9:H9" si="2">F9/(1+G$4)^$A9</f>
        <v>75.56573547290715</v>
      </c>
      <c r="H9" s="2">
        <f t="shared" si="2"/>
        <v>71.207280262594281</v>
      </c>
    </row>
    <row r="10" spans="1:8">
      <c r="A10" s="1">
        <v>4</v>
      </c>
      <c r="F10" s="34">
        <f t="shared" si="0"/>
        <v>90</v>
      </c>
      <c r="G10" s="2">
        <f t="shared" ref="G10:H10" si="3">F10/(1+G$4)^$A10</f>
        <v>71.28842969142184</v>
      </c>
      <c r="H10" s="2">
        <f t="shared" si="3"/>
        <v>65.859489699032821</v>
      </c>
    </row>
    <row r="11" spans="1:8">
      <c r="A11" s="1">
        <v>5</v>
      </c>
      <c r="F11" s="34">
        <f t="shared" si="0"/>
        <v>90</v>
      </c>
      <c r="G11" s="2">
        <f t="shared" ref="G11:H11" si="4">F11/(1+G$4)^$A11</f>
        <v>67.253235557945118</v>
      </c>
      <c r="H11" s="2">
        <f t="shared" si="4"/>
        <v>60.91332750557973</v>
      </c>
    </row>
    <row r="12" spans="1:8">
      <c r="A12" s="1">
        <v>6</v>
      </c>
      <c r="F12" s="34">
        <f t="shared" si="0"/>
        <v>90</v>
      </c>
      <c r="G12" s="2">
        <f t="shared" ref="G12:H12" si="5">F12/(1+G$4)^$A12</f>
        <v>63.446448639570868</v>
      </c>
      <c r="H12" s="2">
        <f t="shared" si="5"/>
        <v>56.338630693284983</v>
      </c>
    </row>
    <row r="13" spans="1:8">
      <c r="A13" s="1">
        <v>7</v>
      </c>
      <c r="F13" s="34">
        <f t="shared" si="0"/>
        <v>90</v>
      </c>
      <c r="G13" s="2">
        <f t="shared" ref="G13:H13" si="6">F13/(1+G$4)^$A13</f>
        <v>59.855140226010242</v>
      </c>
      <c r="H13" s="2">
        <f t="shared" si="6"/>
        <v>52.107501566116341</v>
      </c>
    </row>
    <row r="14" spans="1:8">
      <c r="A14" s="1">
        <v>8</v>
      </c>
      <c r="F14" s="34">
        <f t="shared" si="0"/>
        <v>90</v>
      </c>
      <c r="G14" s="2">
        <f t="shared" ref="G14:H14" si="7">F14/(1+G$4)^$A14</f>
        <v>56.467113420764385</v>
      </c>
      <c r="H14" s="2">
        <f t="shared" si="7"/>
        <v>48.194137593522328</v>
      </c>
    </row>
    <row r="15" spans="1:8">
      <c r="A15" s="1">
        <v>9</v>
      </c>
      <c r="F15" s="34">
        <f t="shared" si="0"/>
        <v>90</v>
      </c>
      <c r="G15" s="2">
        <f t="shared" ref="G15:H15" si="8">F15/(1+G$4)^$A15</f>
        <v>53.270861717702253</v>
      </c>
      <c r="H15" s="2">
        <f t="shared" si="8"/>
        <v>44.574674059861572</v>
      </c>
    </row>
    <row r="16" spans="1:8">
      <c r="A16" s="1">
        <v>10</v>
      </c>
      <c r="F16" s="34">
        <f t="shared" si="0"/>
        <v>90</v>
      </c>
      <c r="G16" s="2">
        <f t="shared" ref="G16:H16" si="9">F16/(1+G$4)^$A16</f>
        <v>50.255529922360608</v>
      </c>
      <c r="H16" s="2">
        <f t="shared" si="9"/>
        <v>41.227038531133523</v>
      </c>
    </row>
    <row r="17" spans="1:8">
      <c r="A17" s="1">
        <v>11</v>
      </c>
      <c r="F17" s="34">
        <f t="shared" si="0"/>
        <v>90</v>
      </c>
      <c r="G17" s="2">
        <f t="shared" ref="G17:H17" si="10">F17/(1+G$4)^$A17</f>
        <v>47.410877285245853</v>
      </c>
      <c r="H17" s="2">
        <f t="shared" si="10"/>
        <v>38.130816251510844</v>
      </c>
    </row>
    <row r="18" spans="1:8">
      <c r="A18" s="1">
        <v>12</v>
      </c>
      <c r="F18" s="34">
        <f t="shared" si="0"/>
        <v>90</v>
      </c>
      <c r="G18" s="2">
        <f t="shared" ref="G18:H18" si="11">F18/(1+G$4)^$A18</f>
        <v>44.727242721930047</v>
      </c>
      <c r="H18" s="2">
        <f t="shared" si="11"/>
        <v>35.267125648826152</v>
      </c>
    </row>
    <row r="19" spans="1:8">
      <c r="A19" s="1">
        <v>13</v>
      </c>
      <c r="F19" s="34">
        <f t="shared" si="0"/>
        <v>90</v>
      </c>
      <c r="G19" s="2">
        <f t="shared" ref="G19:H19" si="12">F19/(1+G$4)^$A19</f>
        <v>42.195512001820795</v>
      </c>
      <c r="H19" s="2">
        <f t="shared" si="12"/>
        <v>32.61850318981331</v>
      </c>
    </row>
    <row r="20" spans="1:8">
      <c r="A20" s="1">
        <v>14</v>
      </c>
      <c r="F20" s="34">
        <f t="shared" si="0"/>
        <v>90</v>
      </c>
      <c r="G20" s="2">
        <f t="shared" ref="G20:H20" si="13">F20/(1+G$4)^$A20</f>
        <v>39.807086794170559</v>
      </c>
      <c r="H20" s="2">
        <f t="shared" si="13"/>
        <v>30.168796882920184</v>
      </c>
    </row>
    <row r="21" spans="1:8">
      <c r="A21" s="1">
        <v>15</v>
      </c>
      <c r="F21" s="34">
        <f t="shared" si="0"/>
        <v>90</v>
      </c>
      <c r="G21" s="2">
        <f t="shared" ref="G21:H21" si="14">F21/(1+G$4)^$A21</f>
        <v>37.553855466198634</v>
      </c>
      <c r="H21" s="2">
        <f t="shared" si="14"/>
        <v>27.903067779245458</v>
      </c>
    </row>
    <row r="22" spans="1:8">
      <c r="A22" s="1">
        <v>16</v>
      </c>
      <c r="F22" s="34">
        <f t="shared" si="0"/>
        <v>90</v>
      </c>
      <c r="G22" s="2">
        <f t="shared" ref="G22:H22" si="15">F22/(1+G$4)^$A22</f>
        <v>35.428165534149663</v>
      </c>
      <c r="H22" s="2">
        <f t="shared" si="15"/>
        <v>25.807498870926249</v>
      </c>
    </row>
    <row r="23" spans="1:8">
      <c r="A23" s="1">
        <v>17</v>
      </c>
      <c r="F23" s="34">
        <f t="shared" si="0"/>
        <v>90</v>
      </c>
      <c r="G23" s="2">
        <f t="shared" ref="G23:H23" si="16">F23/(1+G$4)^$A23</f>
        <v>33.422797673726095</v>
      </c>
      <c r="H23" s="2">
        <f t="shared" si="16"/>
        <v>23.869310831415319</v>
      </c>
    </row>
    <row r="24" spans="1:8">
      <c r="A24" s="1">
        <v>18</v>
      </c>
      <c r="F24" s="34">
        <f t="shared" si="0"/>
        <v>90</v>
      </c>
      <c r="G24" s="2">
        <f t="shared" ref="G24:H24" si="17">F24/(1+G$4)^$A24</f>
        <v>31.530941201628391</v>
      </c>
      <c r="H24" s="2">
        <f t="shared" si="17"/>
        <v>22.076684083809955</v>
      </c>
    </row>
    <row r="25" spans="1:8">
      <c r="A25" s="1">
        <v>19</v>
      </c>
      <c r="F25" s="34">
        <f t="shared" si="0"/>
        <v>90</v>
      </c>
      <c r="G25" s="2">
        <f t="shared" ref="G25:H25" si="18">F25/(1+G$4)^$A25</f>
        <v>29.746170944932437</v>
      </c>
      <c r="H25" s="2">
        <f t="shared" si="18"/>
        <v>20.418686721984784</v>
      </c>
    </row>
    <row r="26" spans="1:8">
      <c r="A26" s="1">
        <v>20</v>
      </c>
      <c r="F26" s="34">
        <f t="shared" si="0"/>
        <v>90</v>
      </c>
      <c r="G26" s="2">
        <f t="shared" ref="G26:H26" si="19">F26/(1+G$4)^$A26</f>
        <v>28.062425419747584</v>
      </c>
      <c r="H26" s="2">
        <f t="shared" si="19"/>
        <v>18.885207844972978</v>
      </c>
    </row>
    <row r="27" spans="1:8">
      <c r="A27" s="1">
        <v>21</v>
      </c>
      <c r="F27" s="34">
        <f t="shared" si="0"/>
        <v>90</v>
      </c>
      <c r="G27" s="2">
        <f t="shared" ref="G27:H27" si="20">F27/(1+G$4)^$A27</f>
        <v>26.473986245044888</v>
      </c>
      <c r="H27" s="2">
        <f t="shared" si="20"/>
        <v>17.46689589805122</v>
      </c>
    </row>
    <row r="28" spans="1:8">
      <c r="A28" s="1">
        <v>22</v>
      </c>
      <c r="F28" s="34">
        <f t="shared" si="0"/>
        <v>90</v>
      </c>
      <c r="G28" s="2">
        <f t="shared" ref="G28:H28" si="21">F28/(1+G$4)^$A28</f>
        <v>24.975458721740459</v>
      </c>
      <c r="H28" s="2">
        <f t="shared" si="21"/>
        <v>16.155101644516478</v>
      </c>
    </row>
    <row r="29" spans="1:8">
      <c r="A29" s="1">
        <v>23</v>
      </c>
      <c r="F29" s="34">
        <f t="shared" si="0"/>
        <v>90</v>
      </c>
      <c r="G29" s="2">
        <f t="shared" ref="G29:H29" si="22">F29/(1+G$4)^$A29</f>
        <v>23.561753511075899</v>
      </c>
      <c r="H29" s="2">
        <f t="shared" si="22"/>
        <v>14.9418254203815</v>
      </c>
    </row>
    <row r="30" spans="1:8">
      <c r="A30" s="1">
        <v>24</v>
      </c>
      <c r="F30" s="34">
        <f t="shared" si="0"/>
        <v>90</v>
      </c>
      <c r="G30" s="2">
        <f t="shared" ref="G30:H30" si="23">F30/(1+G$4)^$A30</f>
        <v>22.228069350071607</v>
      </c>
      <c r="H30" s="2">
        <f t="shared" si="23"/>
        <v>13.819668350334352</v>
      </c>
    </row>
    <row r="31" spans="1:8">
      <c r="A31" s="1">
        <v>25</v>
      </c>
      <c r="F31" s="34">
        <f t="shared" si="0"/>
        <v>90</v>
      </c>
      <c r="G31" s="2">
        <f t="shared" ref="G31:H31" si="24">F31/(1+G$4)^$A31</f>
        <v>20.969876745350572</v>
      </c>
      <c r="H31" s="2">
        <f t="shared" si="24"/>
        <v>12.781787227464255</v>
      </c>
    </row>
    <row r="32" spans="1:8">
      <c r="A32" s="3">
        <v>26</v>
      </c>
      <c r="B32" s="4">
        <f>-4*B6</f>
        <v>4000</v>
      </c>
      <c r="C32" s="4">
        <f>B32/(1+C$4)^$A32</f>
        <v>879.2401151090387</v>
      </c>
      <c r="D32" s="4">
        <f>C32/(1+D$4)^$A32</f>
        <v>525.41567918215378</v>
      </c>
      <c r="E32" s="4"/>
      <c r="F32" s="37">
        <f>-F$6*F$4-F6</f>
        <v>1090</v>
      </c>
      <c r="G32" s="4">
        <f t="shared" ref="G32:H32" si="25">F32/(1+G$4)^$A32</f>
        <v>239.59293136721303</v>
      </c>
      <c r="H32" s="4">
        <f t="shared" si="25"/>
        <v>143.17577257713688</v>
      </c>
    </row>
    <row r="33" spans="1:8" ht="19.8" customHeight="1">
      <c r="A33" s="1" t="s">
        <v>4</v>
      </c>
      <c r="B33" s="2">
        <f>B32+$B6</f>
        <v>3000</v>
      </c>
      <c r="C33" s="2">
        <f t="shared" ref="C33:D33" si="26">C32+$B6</f>
        <v>-120.7598848909613</v>
      </c>
      <c r="D33" s="2">
        <f t="shared" si="26"/>
        <v>-474.58432081784622</v>
      </c>
      <c r="F33" s="34">
        <f>$F6+SUM(F7:F32)</f>
        <v>2340</v>
      </c>
      <c r="G33" s="2">
        <f t="shared" ref="G33:H33" si="27">$F6+SUM(G7:G32)</f>
        <v>390.09498561136911</v>
      </c>
      <c r="H33" s="2">
        <f t="shared" si="27"/>
        <v>94.138984061566589</v>
      </c>
    </row>
    <row r="34" spans="1:8">
      <c r="A34" s="1" t="s">
        <v>5</v>
      </c>
      <c r="F34" s="34"/>
    </row>
  </sheetData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4" zoomScale="80" zoomScaleNormal="80" workbookViewId="0">
      <selection activeCell="C27" sqref="C27"/>
    </sheetView>
  </sheetViews>
  <sheetFormatPr baseColWidth="10" defaultRowHeight="15"/>
  <cols>
    <col min="1" max="1" width="6.26953125" style="1" bestFit="1" customWidth="1"/>
    <col min="2" max="2" width="6.54296875" style="2" customWidth="1"/>
    <col min="3" max="3" width="5.453125" style="2" customWidth="1"/>
    <col min="4" max="4" width="4.36328125" style="2" customWidth="1"/>
    <col min="5" max="5" width="8.81640625" style="2" customWidth="1"/>
    <col min="6" max="6" width="5.7265625" style="2" customWidth="1"/>
    <col min="7" max="7" width="6.26953125" style="40" customWidth="1"/>
    <col min="8" max="8" width="5.08984375" style="2" customWidth="1"/>
    <col min="9" max="9" width="7.1796875" style="2" bestFit="1" customWidth="1"/>
    <col min="10" max="10" width="6.08984375" style="2" customWidth="1"/>
    <col min="11" max="11" width="7.1796875" style="2" customWidth="1"/>
    <col min="12" max="16384" width="10.90625" style="2"/>
  </cols>
  <sheetData>
    <row r="1" spans="1:11" s="7" customFormat="1" ht="21">
      <c r="A1" s="7" t="s">
        <v>8</v>
      </c>
      <c r="G1" s="38"/>
    </row>
    <row r="2" spans="1:11" ht="26.4" customHeight="1">
      <c r="G2" s="39"/>
    </row>
    <row r="3" spans="1:11" s="6" customFormat="1" ht="45">
      <c r="A3" s="8" t="s">
        <v>3</v>
      </c>
      <c r="B3" s="8" t="s">
        <v>6</v>
      </c>
      <c r="C3" s="8" t="s">
        <v>1</v>
      </c>
      <c r="D3" s="8"/>
      <c r="E3" s="35"/>
      <c r="F3" s="8" t="s">
        <v>1</v>
      </c>
      <c r="G3" s="8" t="s">
        <v>2</v>
      </c>
      <c r="H3" s="8"/>
      <c r="I3" s="8" t="s">
        <v>0</v>
      </c>
      <c r="J3" s="8"/>
      <c r="K3" s="8" t="s">
        <v>1</v>
      </c>
    </row>
    <row r="4" spans="1:11" s="21" customFormat="1" ht="15.6">
      <c r="A4" s="22"/>
      <c r="B4" s="43">
        <v>4</v>
      </c>
      <c r="C4" s="43">
        <v>0.02</v>
      </c>
      <c r="D4" s="43"/>
      <c r="E4" s="44">
        <v>0.09</v>
      </c>
      <c r="F4" s="43">
        <v>0.02</v>
      </c>
      <c r="G4" s="40"/>
      <c r="I4" s="43">
        <v>0.06</v>
      </c>
      <c r="K4" s="43">
        <v>0.02</v>
      </c>
    </row>
    <row r="5" spans="1:11">
      <c r="E5" s="34"/>
    </row>
    <row r="6" spans="1:11">
      <c r="A6" s="3">
        <v>0</v>
      </c>
      <c r="B6" s="4">
        <v>-1000</v>
      </c>
      <c r="C6" s="4"/>
      <c r="D6" s="4"/>
      <c r="E6" s="37">
        <v>-1000</v>
      </c>
      <c r="F6" s="4"/>
      <c r="G6" s="41"/>
      <c r="H6" s="4"/>
      <c r="I6" s="4"/>
      <c r="J6" s="4"/>
      <c r="K6" s="4"/>
    </row>
    <row r="7" spans="1:11">
      <c r="A7" s="1">
        <v>1</v>
      </c>
      <c r="E7" s="34">
        <f>-E$6*E$4</f>
        <v>90</v>
      </c>
      <c r="F7" s="2">
        <f>E7/(1+F$4)^$A7</f>
        <v>88.235294117647058</v>
      </c>
      <c r="G7" s="40">
        <f>E7+G6</f>
        <v>90</v>
      </c>
      <c r="I7" s="2">
        <f>G7</f>
        <v>90</v>
      </c>
      <c r="K7" s="2">
        <f>F7</f>
        <v>88.235294117647058</v>
      </c>
    </row>
    <row r="8" spans="1:11">
      <c r="A8" s="1">
        <v>2</v>
      </c>
      <c r="E8" s="34">
        <f t="shared" ref="E8:E32" si="0">-E$6*E$4</f>
        <v>90</v>
      </c>
      <c r="F8" s="2">
        <f>E8/(1+F$4)^$A8</f>
        <v>86.505190311418687</v>
      </c>
      <c r="G8" s="40">
        <f>E8+G7</f>
        <v>180</v>
      </c>
      <c r="I8" s="2">
        <f>E8+K7*(1+I$4)</f>
        <v>183.52941176470588</v>
      </c>
      <c r="K8" s="2">
        <f>F8+K7*(1+I$4)</f>
        <v>180.03460207612457</v>
      </c>
    </row>
    <row r="9" spans="1:11">
      <c r="A9" s="1">
        <v>3</v>
      </c>
      <c r="E9" s="34">
        <f t="shared" si="0"/>
        <v>90</v>
      </c>
      <c r="F9" s="2">
        <f>E9/(1+F$4)^$A9</f>
        <v>84.809010109234009</v>
      </c>
      <c r="G9" s="40">
        <f>E9+G8</f>
        <v>270</v>
      </c>
      <c r="I9" s="2">
        <f>E9+K8*(1+I$4)</f>
        <v>280.83667820069206</v>
      </c>
      <c r="K9" s="2">
        <f t="shared" ref="K9:K32" si="1">F9+K8*(1+I$4)</f>
        <v>275.64568830992607</v>
      </c>
    </row>
    <row r="10" spans="1:11">
      <c r="A10" s="1">
        <v>4</v>
      </c>
      <c r="E10" s="34">
        <f t="shared" si="0"/>
        <v>90</v>
      </c>
      <c r="F10" s="2">
        <f>E10/(1+F$4)^$A10</f>
        <v>83.146088342386278</v>
      </c>
      <c r="G10" s="40">
        <f>E10+G9</f>
        <v>360</v>
      </c>
      <c r="I10" s="2">
        <f t="shared" ref="I9:K32" si="2">E10+I9*(1+I$4)</f>
        <v>387.6868788927336</v>
      </c>
      <c r="K10" s="2">
        <f t="shared" si="1"/>
        <v>375.33051795090796</v>
      </c>
    </row>
    <row r="11" spans="1:11">
      <c r="A11" s="1">
        <v>5</v>
      </c>
      <c r="E11" s="34">
        <f t="shared" si="0"/>
        <v>90</v>
      </c>
      <c r="F11" s="2">
        <f>E11/(1+F$4)^$A11</f>
        <v>81.515772884692424</v>
      </c>
      <c r="G11" s="40">
        <f>E11+G10</f>
        <v>450</v>
      </c>
      <c r="I11" s="2">
        <f t="shared" si="2"/>
        <v>500.94809162629764</v>
      </c>
      <c r="K11" s="2">
        <f t="shared" si="1"/>
        <v>479.36612191265488</v>
      </c>
    </row>
    <row r="12" spans="1:11">
      <c r="A12" s="1">
        <v>6</v>
      </c>
      <c r="E12" s="34">
        <f t="shared" si="0"/>
        <v>90</v>
      </c>
      <c r="F12" s="2">
        <f>E12/(1+F$4)^$A12</f>
        <v>79.917424396757283</v>
      </c>
      <c r="G12" s="40">
        <f>E12+G11</f>
        <v>540</v>
      </c>
      <c r="I12" s="2">
        <f t="shared" si="2"/>
        <v>621.00497712387551</v>
      </c>
      <c r="K12" s="2">
        <f t="shared" si="1"/>
        <v>588.04551362417146</v>
      </c>
    </row>
    <row r="13" spans="1:11">
      <c r="A13" s="1">
        <v>7</v>
      </c>
      <c r="E13" s="34">
        <f t="shared" si="0"/>
        <v>90</v>
      </c>
      <c r="F13" s="2">
        <f>E13/(1+F$4)^$A13</f>
        <v>78.350416075252255</v>
      </c>
      <c r="G13" s="40">
        <f>E13+G12</f>
        <v>630</v>
      </c>
      <c r="I13" s="2">
        <f t="shared" si="2"/>
        <v>748.26527575130808</v>
      </c>
      <c r="K13" s="2">
        <f t="shared" si="1"/>
        <v>701.67866051687406</v>
      </c>
    </row>
    <row r="14" spans="1:11">
      <c r="A14" s="1">
        <v>8</v>
      </c>
      <c r="E14" s="34">
        <f t="shared" si="0"/>
        <v>90</v>
      </c>
      <c r="F14" s="2">
        <f>E14/(1+F$4)^$A14</f>
        <v>76.814133407110049</v>
      </c>
      <c r="G14" s="40">
        <f>E14+G13</f>
        <v>720</v>
      </c>
      <c r="I14" s="2">
        <f t="shared" si="2"/>
        <v>883.16119229638662</v>
      </c>
      <c r="K14" s="2">
        <f t="shared" si="1"/>
        <v>820.59351355499655</v>
      </c>
    </row>
    <row r="15" spans="1:11">
      <c r="A15" s="1">
        <v>9</v>
      </c>
      <c r="E15" s="34">
        <f t="shared" si="0"/>
        <v>90</v>
      </c>
      <c r="F15" s="2">
        <f>E15/(1+F$4)^$A15</f>
        <v>75.307973928539255</v>
      </c>
      <c r="G15" s="40">
        <f>E15+G14</f>
        <v>810</v>
      </c>
      <c r="I15" s="2">
        <f t="shared" si="2"/>
        <v>1026.1508638341697</v>
      </c>
      <c r="J15" s="11">
        <f>1/(1+$F$4)^$A15</f>
        <v>0.83675526587265847</v>
      </c>
      <c r="K15" s="2">
        <f t="shared" si="1"/>
        <v>945.13709829683557</v>
      </c>
    </row>
    <row r="16" spans="1:11">
      <c r="A16" s="1">
        <v>10</v>
      </c>
      <c r="E16" s="34">
        <f t="shared" si="0"/>
        <v>90</v>
      </c>
      <c r="F16" s="2">
        <f>E16/(1+F$4)^$A16</f>
        <v>73.831346988763983</v>
      </c>
      <c r="G16" s="40">
        <f>E16+G15</f>
        <v>900</v>
      </c>
      <c r="I16" s="2">
        <f t="shared" si="2"/>
        <v>1177.71991566422</v>
      </c>
      <c r="K16" s="2">
        <f t="shared" si="1"/>
        <v>1075.6766711834098</v>
      </c>
    </row>
    <row r="17" spans="1:11">
      <c r="A17" s="1">
        <v>11</v>
      </c>
      <c r="E17" s="34">
        <f t="shared" si="0"/>
        <v>90</v>
      </c>
      <c r="F17" s="2">
        <f>E17/(1+F$4)^$A17</f>
        <v>72.383673518396066</v>
      </c>
      <c r="G17" s="40">
        <f>E17+G16</f>
        <v>990</v>
      </c>
      <c r="I17" s="2">
        <f t="shared" si="2"/>
        <v>1338.3831106040732</v>
      </c>
      <c r="K17" s="2">
        <f t="shared" si="1"/>
        <v>1212.6009449728106</v>
      </c>
    </row>
    <row r="18" spans="1:11">
      <c r="A18" s="1">
        <v>12</v>
      </c>
      <c r="E18" s="34">
        <f t="shared" si="0"/>
        <v>90</v>
      </c>
      <c r="F18" s="2">
        <f>E18/(1+F$4)^$A18</f>
        <v>70.964385802349071</v>
      </c>
      <c r="G18" s="42">
        <f>E18+G17</f>
        <v>1080</v>
      </c>
      <c r="H18" s="11">
        <f>1/(1+$F$4)^$A18</f>
        <v>0.78849317558165644</v>
      </c>
      <c r="I18" s="2">
        <f t="shared" si="2"/>
        <v>1508.6860972403176</v>
      </c>
      <c r="K18" s="2">
        <f t="shared" si="1"/>
        <v>1356.3213874735284</v>
      </c>
    </row>
    <row r="19" spans="1:11">
      <c r="A19" s="1">
        <v>13</v>
      </c>
      <c r="E19" s="34">
        <f t="shared" si="0"/>
        <v>90</v>
      </c>
      <c r="F19" s="2">
        <f>E19/(1+F$4)^$A19</f>
        <v>69.572927257204981</v>
      </c>
      <c r="G19" s="40">
        <f>E19+G18</f>
        <v>1170</v>
      </c>
      <c r="I19" s="2">
        <f t="shared" si="2"/>
        <v>1689.2072630747368</v>
      </c>
      <c r="K19" s="2">
        <f t="shared" si="1"/>
        <v>1507.2735979791453</v>
      </c>
    </row>
    <row r="20" spans="1:11">
      <c r="A20" s="1">
        <v>14</v>
      </c>
      <c r="E20" s="34">
        <f t="shared" si="0"/>
        <v>90</v>
      </c>
      <c r="F20" s="2">
        <f>E20/(1+F$4)^$A20</f>
        <v>68.208752212946052</v>
      </c>
      <c r="G20" s="40">
        <f>E20+G19</f>
        <v>1260</v>
      </c>
      <c r="I20" s="2">
        <f t="shared" si="2"/>
        <v>1880.559698859221</v>
      </c>
      <c r="K20" s="2">
        <f t="shared" si="1"/>
        <v>1665.9187660708403</v>
      </c>
    </row>
    <row r="21" spans="1:11">
      <c r="A21" s="1">
        <v>15</v>
      </c>
      <c r="E21" s="34">
        <f t="shared" si="0"/>
        <v>90</v>
      </c>
      <c r="F21" s="2">
        <f>E21/(1+F$4)^$A21</f>
        <v>66.871325698966743</v>
      </c>
      <c r="G21" s="40">
        <f>E21+G20</f>
        <v>1350</v>
      </c>
      <c r="I21" s="2">
        <f t="shared" si="2"/>
        <v>2083.3932807907745</v>
      </c>
      <c r="K21" s="2">
        <f t="shared" si="1"/>
        <v>1832.7452177340576</v>
      </c>
    </row>
    <row r="22" spans="1:11">
      <c r="A22" s="1">
        <v>16</v>
      </c>
      <c r="E22" s="34">
        <f t="shared" si="0"/>
        <v>90</v>
      </c>
      <c r="F22" s="2">
        <f>E22/(1+F$4)^$A22</f>
        <v>65.560123234281107</v>
      </c>
      <c r="G22" s="40">
        <f>E22+G21</f>
        <v>1440</v>
      </c>
      <c r="I22" s="2">
        <f t="shared" si="2"/>
        <v>2298.3968776382212</v>
      </c>
      <c r="K22" s="2">
        <f t="shared" si="1"/>
        <v>2008.2700540323822</v>
      </c>
    </row>
    <row r="23" spans="1:11">
      <c r="A23" s="1">
        <v>17</v>
      </c>
      <c r="E23" s="34">
        <f t="shared" si="0"/>
        <v>90</v>
      </c>
      <c r="F23" s="2">
        <f>E23/(1+F$4)^$A23</f>
        <v>64.27463062184421</v>
      </c>
      <c r="G23" s="40">
        <f>E23+G22</f>
        <v>1530</v>
      </c>
      <c r="I23" s="2">
        <f t="shared" si="2"/>
        <v>2526.3006902965144</v>
      </c>
      <c r="K23" s="2">
        <f t="shared" si="1"/>
        <v>2193.0408878961694</v>
      </c>
    </row>
    <row r="24" spans="1:11">
      <c r="A24" s="1">
        <v>18</v>
      </c>
      <c r="E24" s="34">
        <f t="shared" si="0"/>
        <v>90</v>
      </c>
      <c r="F24" s="2">
        <f>E24/(1+F$4)^$A24</f>
        <v>63.0143437469061</v>
      </c>
      <c r="G24" s="40">
        <f>E24+G23</f>
        <v>1620</v>
      </c>
      <c r="I24" s="2">
        <f t="shared" si="2"/>
        <v>2767.8787317143056</v>
      </c>
      <c r="K24" s="2">
        <f t="shared" si="1"/>
        <v>2387.6376849168455</v>
      </c>
    </row>
    <row r="25" spans="1:11">
      <c r="A25" s="1">
        <v>19</v>
      </c>
      <c r="E25" s="34">
        <f t="shared" si="0"/>
        <v>90</v>
      </c>
      <c r="F25" s="2">
        <f>E25/(1+F$4)^$A25</f>
        <v>61.778768379319708</v>
      </c>
      <c r="G25" s="40">
        <f>E25+G24</f>
        <v>1710</v>
      </c>
      <c r="I25" s="2">
        <f t="shared" si="2"/>
        <v>3023.9514556171639</v>
      </c>
      <c r="K25" s="2">
        <f t="shared" si="1"/>
        <v>2592.6747143911762</v>
      </c>
    </row>
    <row r="26" spans="1:11">
      <c r="A26" s="1">
        <v>20</v>
      </c>
      <c r="E26" s="34">
        <f t="shared" si="0"/>
        <v>90</v>
      </c>
      <c r="F26" s="2">
        <f>E26/(1+F$4)^$A26</f>
        <v>60.567419979725194</v>
      </c>
      <c r="G26" s="40">
        <f>E26+G25</f>
        <v>1800</v>
      </c>
      <c r="I26" s="2">
        <f t="shared" si="2"/>
        <v>3295.3885429541938</v>
      </c>
      <c r="K26" s="2">
        <f t="shared" si="1"/>
        <v>2808.8026172343721</v>
      </c>
    </row>
    <row r="27" spans="1:11">
      <c r="A27" s="1">
        <v>21</v>
      </c>
      <c r="E27" s="34">
        <f t="shared" si="0"/>
        <v>90</v>
      </c>
      <c r="F27" s="2">
        <f>E27/(1+F$4)^$A27</f>
        <v>59.379823509534511</v>
      </c>
      <c r="G27" s="40">
        <f>E27+G26</f>
        <v>1890</v>
      </c>
      <c r="I27" s="2">
        <f t="shared" si="2"/>
        <v>3583.1118555314456</v>
      </c>
      <c r="K27" s="2">
        <f t="shared" si="1"/>
        <v>3036.7105977779693</v>
      </c>
    </row>
    <row r="28" spans="1:11">
      <c r="A28" s="1">
        <v>22</v>
      </c>
      <c r="E28" s="34">
        <f t="shared" si="0"/>
        <v>90</v>
      </c>
      <c r="F28" s="2">
        <f>E28/(1+F$4)^$A28</f>
        <v>58.21551324464167</v>
      </c>
      <c r="G28" s="40">
        <f>E28+G27</f>
        <v>1980</v>
      </c>
      <c r="I28" s="2">
        <f t="shared" si="2"/>
        <v>3888.0985668633325</v>
      </c>
      <c r="K28" s="2">
        <f t="shared" si="1"/>
        <v>3277.1287468892897</v>
      </c>
    </row>
    <row r="29" spans="1:11">
      <c r="A29" s="1">
        <v>23</v>
      </c>
      <c r="E29" s="34">
        <f t="shared" si="0"/>
        <v>90</v>
      </c>
      <c r="F29" s="2">
        <f>E29/(1+F$4)^$A29</f>
        <v>57.074032592785962</v>
      </c>
      <c r="G29" s="40">
        <f>E29+G28</f>
        <v>2070</v>
      </c>
      <c r="I29" s="2">
        <f t="shared" si="2"/>
        <v>4211.3844808751328</v>
      </c>
      <c r="K29" s="2">
        <f t="shared" si="1"/>
        <v>3530.830504295433</v>
      </c>
    </row>
    <row r="30" spans="1:11">
      <c r="A30" s="1">
        <v>24</v>
      </c>
      <c r="E30" s="34">
        <f t="shared" si="0"/>
        <v>90</v>
      </c>
      <c r="F30" s="2">
        <f>E30/(1+F$4)^$A30</f>
        <v>55.954933914496038</v>
      </c>
      <c r="G30" s="40">
        <f>E30+G29</f>
        <v>2160</v>
      </c>
      <c r="I30" s="2">
        <f t="shared" si="2"/>
        <v>4554.0675497276407</v>
      </c>
      <c r="K30" s="2">
        <f t="shared" si="1"/>
        <v>3798.6352684676554</v>
      </c>
    </row>
    <row r="31" spans="1:11">
      <c r="A31" s="1">
        <v>25</v>
      </c>
      <c r="E31" s="34">
        <f t="shared" si="0"/>
        <v>90</v>
      </c>
      <c r="F31" s="2">
        <f>E31/(1+F$4)^$A31</f>
        <v>54.857778347545135</v>
      </c>
      <c r="G31" s="40">
        <f>E31+G30</f>
        <v>2250</v>
      </c>
      <c r="I31" s="2">
        <f t="shared" si="2"/>
        <v>4917.3116027112992</v>
      </c>
      <c r="K31" s="2">
        <f t="shared" si="1"/>
        <v>4081.4111629232602</v>
      </c>
    </row>
    <row r="32" spans="1:11">
      <c r="A32" s="3">
        <v>26</v>
      </c>
      <c r="B32" s="4">
        <f>-4*B6</f>
        <v>4000</v>
      </c>
      <c r="C32" s="4"/>
      <c r="D32" s="4"/>
      <c r="E32" s="37">
        <f>-E$6*E$4-E6</f>
        <v>1090</v>
      </c>
      <c r="F32" s="4">
        <f>E32/(1+F$4)^$A32</f>
        <v>651.36142046649445</v>
      </c>
      <c r="G32" s="41">
        <f>E32+G31</f>
        <v>3340</v>
      </c>
      <c r="H32" s="4"/>
      <c r="I32" s="4">
        <f t="shared" si="2"/>
        <v>6302.3502988739774</v>
      </c>
      <c r="J32" s="4"/>
      <c r="K32" s="4">
        <f t="shared" si="1"/>
        <v>4977.6572531651509</v>
      </c>
    </row>
    <row r="33" spans="1:11" ht="19.8" customHeight="1">
      <c r="A33" s="1" t="s">
        <v>9</v>
      </c>
      <c r="B33" s="2">
        <f>B32</f>
        <v>4000</v>
      </c>
      <c r="C33" s="2">
        <f>B32/(1+C$4)^$A32</f>
        <v>2390.3171393265852</v>
      </c>
      <c r="E33" s="34">
        <f>SUM(E7:E32)</f>
        <v>3340</v>
      </c>
      <c r="F33" s="2">
        <f>SUM(F7:F32)</f>
        <v>2408.4725030892382</v>
      </c>
    </row>
    <row r="34" spans="1:11" ht="11.4" customHeight="1">
      <c r="C34" s="9"/>
      <c r="E34" s="34"/>
    </row>
    <row r="35" spans="1:11">
      <c r="A35" s="1" t="s">
        <v>4</v>
      </c>
      <c r="B35" s="2">
        <f>B32+$B6</f>
        <v>3000</v>
      </c>
      <c r="C35" s="2">
        <f>C33+$B6</f>
        <v>1390.3171393265852</v>
      </c>
      <c r="E35" s="34">
        <f>E33+E6</f>
        <v>2340</v>
      </c>
      <c r="F35" s="2">
        <f>$E6+SUM(F7:F32)</f>
        <v>1408.4725030892382</v>
      </c>
      <c r="I35" s="2">
        <f>I32+$E6</f>
        <v>5302.3502988739774</v>
      </c>
      <c r="K35" s="2">
        <f>K32+$E6</f>
        <v>3977.6572531651509</v>
      </c>
    </row>
    <row r="36" spans="1:11">
      <c r="A36" s="1" t="s">
        <v>5</v>
      </c>
      <c r="C36" s="9"/>
      <c r="E36" s="34"/>
    </row>
    <row r="37" spans="1:11">
      <c r="B37" s="2">
        <v>3000</v>
      </c>
      <c r="C37" s="10">
        <f>1/(1+C$4)^$A32</f>
        <v>0.59757928483164635</v>
      </c>
      <c r="E37" s="34"/>
    </row>
    <row r="38" spans="1:11">
      <c r="B38" s="2">
        <v>-1000</v>
      </c>
      <c r="C38" s="10">
        <f>1-C37</f>
        <v>0.40242071516835365</v>
      </c>
      <c r="E38" s="3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80" zoomScaleNormal="80" workbookViewId="0"/>
  </sheetViews>
  <sheetFormatPr baseColWidth="10" defaultRowHeight="15"/>
  <cols>
    <col min="1" max="1" width="6.26953125" style="1" customWidth="1"/>
    <col min="2" max="2" width="8.08984375" style="24" hidden="1" customWidth="1"/>
    <col min="3" max="3" width="6.54296875" style="2" customWidth="1"/>
    <col min="4" max="4" width="5.453125" style="2" customWidth="1"/>
    <col min="5" max="5" width="4.36328125" style="2" customWidth="1"/>
    <col min="6" max="6" width="6.08984375" style="2" bestFit="1" customWidth="1"/>
    <col min="7" max="7" width="8.81640625" style="12" customWidth="1"/>
    <col min="8" max="8" width="6.26953125" style="13" customWidth="1"/>
    <col min="9" max="9" width="5.08984375" style="12" customWidth="1"/>
    <col min="10" max="10" width="7.1796875" style="12" bestFit="1" customWidth="1"/>
    <col min="11" max="11" width="6.08984375" style="12" customWidth="1"/>
    <col min="12" max="12" width="7.1796875" style="12" customWidth="1"/>
    <col min="13" max="16384" width="10.90625" style="2"/>
  </cols>
  <sheetData>
    <row r="1" spans="1:12" ht="20.399999999999999" customHeight="1">
      <c r="A1" s="7" t="s">
        <v>11</v>
      </c>
    </row>
    <row r="2" spans="1:12" ht="26.4" customHeight="1">
      <c r="B2" s="2"/>
      <c r="G2" s="2"/>
      <c r="H2" s="2"/>
      <c r="I2" s="2"/>
      <c r="J2" s="2"/>
      <c r="K2" s="2"/>
      <c r="L2" s="2"/>
    </row>
    <row r="3" spans="1:12" s="29" customFormat="1" ht="34.799999999999997">
      <c r="A3" s="26"/>
      <c r="B3" s="27"/>
      <c r="C3" s="28" t="s">
        <v>10</v>
      </c>
      <c r="E3" s="33"/>
      <c r="F3" s="28" t="s">
        <v>10</v>
      </c>
      <c r="G3" s="32" t="s">
        <v>13</v>
      </c>
      <c r="H3" s="30"/>
      <c r="I3" s="31"/>
      <c r="J3" s="31"/>
      <c r="K3" s="31"/>
      <c r="L3" s="31"/>
    </row>
    <row r="4" spans="1:12" ht="20.399999999999999" customHeight="1">
      <c r="A4" s="7"/>
      <c r="C4" s="25">
        <f ca="1">XIRR(C9:C35,$B9:$B35,)^(1/52)-1</f>
        <v>5.3622361599250379E-2</v>
      </c>
      <c r="E4" s="34"/>
      <c r="F4" s="25">
        <f ca="1">XIRR(F9:F35,$B9:$B35,)^(1/52)-1</f>
        <v>9.0022371684910452E-2</v>
      </c>
    </row>
    <row r="5" spans="1:12">
      <c r="E5" s="34"/>
    </row>
    <row r="6" spans="1:12" s="6" customFormat="1" ht="30">
      <c r="A6" s="8" t="s">
        <v>3</v>
      </c>
      <c r="B6" s="24" t="s">
        <v>12</v>
      </c>
      <c r="C6" s="8" t="s">
        <v>6</v>
      </c>
      <c r="D6" s="8"/>
      <c r="E6" s="35"/>
      <c r="F6" s="8"/>
      <c r="G6" s="14"/>
      <c r="H6" s="15"/>
      <c r="I6" s="14"/>
      <c r="J6" s="14"/>
      <c r="K6" s="14"/>
      <c r="L6" s="14"/>
    </row>
    <row r="7" spans="1:12">
      <c r="C7" s="5">
        <v>4</v>
      </c>
      <c r="D7" s="5"/>
      <c r="E7" s="36"/>
      <c r="F7" s="5">
        <v>0.09</v>
      </c>
      <c r="G7" s="16"/>
      <c r="J7" s="16"/>
      <c r="L7" s="16"/>
    </row>
    <row r="8" spans="1:12">
      <c r="E8" s="34"/>
    </row>
    <row r="9" spans="1:12">
      <c r="A9" s="3">
        <v>0</v>
      </c>
      <c r="B9" s="23">
        <f ca="1">TODAY()</f>
        <v>42842</v>
      </c>
      <c r="C9" s="4">
        <v>-1000</v>
      </c>
      <c r="D9" s="4"/>
      <c r="E9" s="37"/>
      <c r="F9" s="4">
        <v>-1000</v>
      </c>
      <c r="G9" s="17"/>
      <c r="H9" s="18"/>
      <c r="I9" s="17"/>
      <c r="J9" s="17"/>
      <c r="K9" s="17"/>
      <c r="L9" s="17"/>
    </row>
    <row r="10" spans="1:12">
      <c r="A10" s="1">
        <v>1</v>
      </c>
      <c r="B10" s="24">
        <f ca="1">B9+7</f>
        <v>42849</v>
      </c>
      <c r="E10" s="34"/>
      <c r="F10" s="2">
        <f>-F$9*F$7</f>
        <v>90</v>
      </c>
      <c r="G10" s="12">
        <f>F10</f>
        <v>90</v>
      </c>
    </row>
    <row r="11" spans="1:12">
      <c r="A11" s="1">
        <v>2</v>
      </c>
      <c r="B11" s="24">
        <f t="shared" ref="B11:B35" ca="1" si="0">B10+7</f>
        <v>42856</v>
      </c>
      <c r="E11" s="34"/>
      <c r="F11" s="2">
        <f t="shared" ref="F11:F34" si="1">-F$9*F$7</f>
        <v>90</v>
      </c>
      <c r="G11" s="12">
        <f ca="1">F11+G10*(1+F$4)</f>
        <v>188.10201345164194</v>
      </c>
    </row>
    <row r="12" spans="1:12">
      <c r="A12" s="1">
        <v>3</v>
      </c>
      <c r="B12" s="24">
        <f t="shared" ca="1" si="0"/>
        <v>42863</v>
      </c>
      <c r="E12" s="34"/>
      <c r="F12" s="2">
        <f t="shared" si="1"/>
        <v>90</v>
      </c>
      <c r="G12" s="12">
        <f t="shared" ref="G12:G35" ca="1" si="2">F12+G11*(1+F$4)</f>
        <v>295.03540282126568</v>
      </c>
    </row>
    <row r="13" spans="1:12">
      <c r="A13" s="1">
        <v>4</v>
      </c>
      <c r="B13" s="24">
        <f t="shared" ca="1" si="0"/>
        <v>42870</v>
      </c>
      <c r="E13" s="34"/>
      <c r="F13" s="2">
        <f t="shared" si="1"/>
        <v>90</v>
      </c>
      <c r="G13" s="12">
        <f t="shared" ca="1" si="2"/>
        <v>411.59518951424894</v>
      </c>
    </row>
    <row r="14" spans="1:12">
      <c r="A14" s="1">
        <v>5</v>
      </c>
      <c r="B14" s="24">
        <f t="shared" ca="1" si="0"/>
        <v>42877</v>
      </c>
      <c r="E14" s="34"/>
      <c r="F14" s="2">
        <f t="shared" si="1"/>
        <v>90</v>
      </c>
      <c r="G14" s="12">
        <f t="shared" ca="1" si="2"/>
        <v>538.64796464842175</v>
      </c>
    </row>
    <row r="15" spans="1:12">
      <c r="A15" s="1">
        <v>6</v>
      </c>
      <c r="B15" s="24">
        <f t="shared" ca="1" si="0"/>
        <v>42884</v>
      </c>
      <c r="E15" s="34"/>
      <c r="F15" s="2">
        <f t="shared" si="1"/>
        <v>90</v>
      </c>
      <c r="G15" s="12">
        <f t="shared" ca="1" si="2"/>
        <v>677.13833192932248</v>
      </c>
    </row>
    <row r="16" spans="1:12">
      <c r="A16" s="1">
        <v>7</v>
      </c>
      <c r="B16" s="24">
        <f t="shared" ca="1" si="0"/>
        <v>42891</v>
      </c>
      <c r="E16" s="34"/>
      <c r="F16" s="2">
        <f t="shared" si="1"/>
        <v>90</v>
      </c>
      <c r="G16" s="12">
        <f t="shared" ca="1" si="2"/>
        <v>828.09593052836419</v>
      </c>
    </row>
    <row r="17" spans="1:11">
      <c r="A17" s="1">
        <v>8</v>
      </c>
      <c r="B17" s="24">
        <f t="shared" ca="1" si="0"/>
        <v>42898</v>
      </c>
      <c r="E17" s="34"/>
      <c r="F17" s="2">
        <f t="shared" si="1"/>
        <v>90</v>
      </c>
      <c r="G17" s="12">
        <f t="shared" ca="1" si="2"/>
        <v>992.64309017715038</v>
      </c>
    </row>
    <row r="18" spans="1:11">
      <c r="A18" s="1">
        <v>9</v>
      </c>
      <c r="B18" s="24">
        <f t="shared" ca="1" si="0"/>
        <v>42905</v>
      </c>
      <c r="E18" s="34"/>
      <c r="F18" s="2">
        <f t="shared" si="1"/>
        <v>90</v>
      </c>
      <c r="G18" s="12">
        <f t="shared" ca="1" si="2"/>
        <v>1172.0031753915359</v>
      </c>
      <c r="K18" s="19"/>
    </row>
    <row r="19" spans="1:11">
      <c r="A19" s="1">
        <v>10</v>
      </c>
      <c r="B19" s="24">
        <f t="shared" ca="1" si="0"/>
        <v>42912</v>
      </c>
      <c r="E19" s="34"/>
      <c r="F19" s="2">
        <f t="shared" si="1"/>
        <v>90</v>
      </c>
      <c r="G19" s="12">
        <f t="shared" ca="1" si="2"/>
        <v>1367.5096808625281</v>
      </c>
    </row>
    <row r="20" spans="1:11">
      <c r="A20" s="1">
        <v>11</v>
      </c>
      <c r="B20" s="24">
        <f t="shared" ca="1" si="0"/>
        <v>42919</v>
      </c>
      <c r="E20" s="34"/>
      <c r="F20" s="2">
        <f t="shared" si="1"/>
        <v>90</v>
      </c>
      <c r="G20" s="12">
        <f t="shared" ca="1" si="2"/>
        <v>1580.6161456358479</v>
      </c>
    </row>
    <row r="21" spans="1:11">
      <c r="A21" s="1">
        <v>12</v>
      </c>
      <c r="B21" s="24">
        <f t="shared" ca="1" si="0"/>
        <v>42926</v>
      </c>
      <c r="E21" s="34"/>
      <c r="F21" s="2">
        <f t="shared" si="1"/>
        <v>90</v>
      </c>
      <c r="G21" s="12">
        <f t="shared" ca="1" si="2"/>
        <v>1812.9069597894488</v>
      </c>
      <c r="H21" s="20"/>
      <c r="I21" s="19"/>
    </row>
    <row r="22" spans="1:11">
      <c r="A22" s="1">
        <v>13</v>
      </c>
      <c r="B22" s="24">
        <f t="shared" ca="1" si="0"/>
        <v>42933</v>
      </c>
      <c r="E22" s="34"/>
      <c r="F22" s="2">
        <f t="shared" si="1"/>
        <v>90</v>
      </c>
      <c r="G22" s="12">
        <f t="shared" ca="1" si="2"/>
        <v>2066.1091439537759</v>
      </c>
    </row>
    <row r="23" spans="1:11">
      <c r="A23" s="1">
        <v>14</v>
      </c>
      <c r="B23" s="24">
        <f t="shared" ca="1" si="0"/>
        <v>42940</v>
      </c>
      <c r="E23" s="34"/>
      <c r="F23" s="2">
        <f t="shared" si="1"/>
        <v>90</v>
      </c>
      <c r="G23" s="12">
        <f t="shared" ca="1" si="2"/>
        <v>2342.1051892523747</v>
      </c>
    </row>
    <row r="24" spans="1:11">
      <c r="A24" s="1">
        <v>15</v>
      </c>
      <c r="B24" s="24">
        <f t="shared" ca="1" si="0"/>
        <v>42947</v>
      </c>
      <c r="E24" s="34"/>
      <c r="F24" s="2">
        <f t="shared" si="1"/>
        <v>90</v>
      </c>
      <c r="G24" s="12">
        <f t="shared" ca="1" si="2"/>
        <v>2642.9470531244096</v>
      </c>
    </row>
    <row r="25" spans="1:11">
      <c r="A25" s="1">
        <v>16</v>
      </c>
      <c r="B25" s="24">
        <f t="shared" ca="1" si="0"/>
        <v>42954</v>
      </c>
      <c r="E25" s="34"/>
      <c r="F25" s="2">
        <f t="shared" si="1"/>
        <v>90</v>
      </c>
      <c r="G25" s="12">
        <f t="shared" ca="1" si="2"/>
        <v>2970.8714150843139</v>
      </c>
    </row>
    <row r="26" spans="1:11">
      <c r="A26" s="1">
        <v>17</v>
      </c>
      <c r="B26" s="24">
        <f t="shared" ca="1" si="0"/>
        <v>42961</v>
      </c>
      <c r="E26" s="34"/>
      <c r="F26" s="2">
        <f t="shared" si="1"/>
        <v>90</v>
      </c>
      <c r="G26" s="12">
        <f t="shared" ca="1" si="2"/>
        <v>3328.3163058411096</v>
      </c>
    </row>
    <row r="27" spans="1:11">
      <c r="A27" s="1">
        <v>18</v>
      </c>
      <c r="B27" s="24">
        <f t="shared" ca="1" si="0"/>
        <v>42968</v>
      </c>
      <c r="E27" s="34"/>
      <c r="F27" s="2">
        <f t="shared" si="1"/>
        <v>90</v>
      </c>
      <c r="G27" s="12">
        <f t="shared" ca="1" si="2"/>
        <v>3717.9392334104859</v>
      </c>
    </row>
    <row r="28" spans="1:11">
      <c r="A28" s="1">
        <v>19</v>
      </c>
      <c r="B28" s="24">
        <f t="shared" ca="1" si="0"/>
        <v>42975</v>
      </c>
      <c r="E28" s="34"/>
      <c r="F28" s="2">
        <f t="shared" si="1"/>
        <v>90</v>
      </c>
      <c r="G28" s="12">
        <f t="shared" ca="1" si="2"/>
        <v>4142.6369409824756</v>
      </c>
    </row>
    <row r="29" spans="1:11">
      <c r="A29" s="1">
        <v>20</v>
      </c>
      <c r="B29" s="24">
        <f t="shared" ca="1" si="0"/>
        <v>42982</v>
      </c>
      <c r="E29" s="34"/>
      <c r="F29" s="2">
        <f t="shared" si="1"/>
        <v>90</v>
      </c>
      <c r="G29" s="12">
        <f t="shared" ca="1" si="2"/>
        <v>4605.5669434392403</v>
      </c>
    </row>
    <row r="30" spans="1:11">
      <c r="A30" s="1">
        <v>21</v>
      </c>
      <c r="B30" s="24">
        <f t="shared" ca="1" si="0"/>
        <v>42989</v>
      </c>
      <c r="E30" s="34"/>
      <c r="F30" s="2">
        <f t="shared" si="1"/>
        <v>90</v>
      </c>
      <c r="G30" s="12">
        <f t="shared" ca="1" si="2"/>
        <v>5110.1710026412647</v>
      </c>
    </row>
    <row r="31" spans="1:11">
      <c r="A31" s="1">
        <v>22</v>
      </c>
      <c r="B31" s="24">
        <f t="shared" ca="1" si="0"/>
        <v>42996</v>
      </c>
      <c r="E31" s="34"/>
      <c r="F31" s="2">
        <f t="shared" si="1"/>
        <v>90</v>
      </c>
      <c r="G31" s="12">
        <f t="shared" ca="1" si="2"/>
        <v>5660.2007160144885</v>
      </c>
    </row>
    <row r="32" spans="1:11">
      <c r="A32" s="1">
        <v>23</v>
      </c>
      <c r="B32" s="24">
        <f t="shared" ca="1" si="0"/>
        <v>43003</v>
      </c>
      <c r="E32" s="34"/>
      <c r="F32" s="2">
        <f t="shared" si="1"/>
        <v>90</v>
      </c>
      <c r="G32" s="12">
        <f t="shared" ca="1" si="2"/>
        <v>6259.7454086827411</v>
      </c>
    </row>
    <row r="33" spans="1:12">
      <c r="A33" s="1">
        <v>24</v>
      </c>
      <c r="B33" s="24">
        <f t="shared" ca="1" si="0"/>
        <v>43010</v>
      </c>
      <c r="E33" s="34"/>
      <c r="F33" s="2">
        <f t="shared" si="1"/>
        <v>90</v>
      </c>
      <c r="G33" s="12">
        <f t="shared" ca="1" si="2"/>
        <v>6913.2625365160902</v>
      </c>
    </row>
    <row r="34" spans="1:12">
      <c r="A34" s="1">
        <v>25</v>
      </c>
      <c r="B34" s="24">
        <f t="shared" ca="1" si="0"/>
        <v>43017</v>
      </c>
      <c r="E34" s="34"/>
      <c r="F34" s="2">
        <f t="shared" si="1"/>
        <v>90</v>
      </c>
      <c r="G34" s="12">
        <f t="shared" ca="1" si="2"/>
        <v>7625.6108261337085</v>
      </c>
    </row>
    <row r="35" spans="1:12">
      <c r="A35" s="3">
        <v>26</v>
      </c>
      <c r="B35" s="24">
        <f t="shared" ca="1" si="0"/>
        <v>43024</v>
      </c>
      <c r="C35" s="4">
        <f>-C7*C9</f>
        <v>4000</v>
      </c>
      <c r="D35" s="4"/>
      <c r="E35" s="37"/>
      <c r="F35" s="4">
        <f>-F$9*F$7-F9</f>
        <v>1090</v>
      </c>
      <c r="G35" s="17">
        <f t="shared" ca="1" si="2"/>
        <v>9402.0863982483952</v>
      </c>
      <c r="H35" s="18"/>
      <c r="I35" s="17"/>
      <c r="J35" s="17"/>
      <c r="K35" s="17"/>
      <c r="L35" s="17"/>
    </row>
    <row r="36" spans="1:12">
      <c r="A36" s="1" t="s">
        <v>9</v>
      </c>
      <c r="C36" s="2">
        <f>C35</f>
        <v>4000</v>
      </c>
      <c r="E36" s="34"/>
      <c r="F36" s="2">
        <f>SUM(F10:F35)</f>
        <v>3340</v>
      </c>
    </row>
    <row r="37" spans="1:12">
      <c r="D37" s="9"/>
      <c r="E37" s="34"/>
    </row>
    <row r="38" spans="1:12">
      <c r="A38" s="1" t="s">
        <v>4</v>
      </c>
      <c r="C38" s="2">
        <f>C35+$C9</f>
        <v>3000</v>
      </c>
      <c r="E38" s="34"/>
      <c r="F38" s="2">
        <f>F36+$F9</f>
        <v>2340</v>
      </c>
      <c r="G38" s="2">
        <f ca="1">G35+$F9</f>
        <v>8402.0863982483952</v>
      </c>
    </row>
    <row r="39" spans="1:12">
      <c r="A39" s="1" t="s">
        <v>5</v>
      </c>
      <c r="D39" s="9"/>
      <c r="E39" s="34"/>
    </row>
    <row r="40" spans="1:12">
      <c r="D40" s="10"/>
    </row>
    <row r="41" spans="1:12">
      <c r="D41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KW-Meth.</vt:lpstr>
      <vt:lpstr>Re-Inv.</vt:lpstr>
      <vt:lpstr>Int. Zinsfuß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11</dc:creator>
  <cp:lastModifiedBy>Roland 11</cp:lastModifiedBy>
  <dcterms:created xsi:type="dcterms:W3CDTF">2017-04-17T09:15:59Z</dcterms:created>
  <dcterms:modified xsi:type="dcterms:W3CDTF">2017-04-17T16:10:56Z</dcterms:modified>
</cp:coreProperties>
</file>